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18915" windowHeight="7755"/>
  </bookViews>
  <sheets>
    <sheet name="Rentabilidad anual por empresa" sheetId="1" r:id="rId1"/>
  </sheets>
  <calcPr calcId="144525"/>
</workbook>
</file>

<file path=xl/calcChain.xml><?xml version="1.0" encoding="utf-8"?>
<calcChain xmlns="http://schemas.openxmlformats.org/spreadsheetml/2006/main">
  <c r="L23" i="1" l="1"/>
  <c r="M23" i="1" s="1"/>
  <c r="O23" i="1"/>
  <c r="Q23" i="1"/>
  <c r="L24" i="1"/>
  <c r="M24" i="1" s="1"/>
  <c r="O24" i="1"/>
  <c r="Q24" i="1"/>
  <c r="L25" i="1"/>
  <c r="M25" i="1" s="1"/>
  <c r="O25" i="1"/>
  <c r="Q25" i="1"/>
  <c r="L26" i="1"/>
  <c r="M26" i="1" s="1"/>
  <c r="O26" i="1"/>
  <c r="Q26" i="1"/>
  <c r="L27" i="1"/>
  <c r="M27" i="1" s="1"/>
  <c r="O27" i="1"/>
  <c r="Q27" i="1"/>
  <c r="L28" i="1"/>
  <c r="M28" i="1" s="1"/>
  <c r="O28" i="1"/>
  <c r="Q28" i="1"/>
  <c r="L29" i="1"/>
  <c r="M29" i="1" s="1"/>
  <c r="O29" i="1"/>
  <c r="Q29" i="1"/>
  <c r="L30" i="1"/>
  <c r="M30" i="1" s="1"/>
  <c r="O30" i="1"/>
  <c r="Q30" i="1"/>
  <c r="L31" i="1"/>
  <c r="M31" i="1" s="1"/>
  <c r="O31" i="1"/>
  <c r="Q31" i="1"/>
  <c r="L32" i="1"/>
  <c r="M32" i="1" s="1"/>
  <c r="O32" i="1"/>
  <c r="Q32" i="1"/>
  <c r="Q8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9" i="1"/>
  <c r="L11" i="1"/>
  <c r="M11" i="1" s="1"/>
  <c r="L8" i="1"/>
  <c r="M8" i="1" s="1"/>
  <c r="L10" i="1"/>
  <c r="M10" i="1" s="1"/>
  <c r="L12" i="1"/>
  <c r="M12" i="1" s="1"/>
  <c r="L13" i="1"/>
  <c r="L14" i="1"/>
  <c r="M14" i="1" s="1"/>
  <c r="L15" i="1"/>
  <c r="M15" i="1" s="1"/>
  <c r="L16" i="1"/>
  <c r="L17" i="1"/>
  <c r="M17" i="1" s="1"/>
  <c r="L18" i="1"/>
  <c r="M18" i="1" s="1"/>
  <c r="L19" i="1"/>
  <c r="M19" i="1" s="1"/>
  <c r="L20" i="1"/>
  <c r="M20" i="1" s="1"/>
  <c r="L21" i="1"/>
  <c r="M21" i="1" s="1"/>
  <c r="L22" i="1"/>
  <c r="M22" i="1" s="1"/>
  <c r="L9" i="1"/>
  <c r="M9" i="1" s="1"/>
  <c r="O8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9" i="1"/>
  <c r="M13" i="1"/>
  <c r="M16" i="1"/>
  <c r="P24" i="1" l="1"/>
  <c r="P28" i="1"/>
  <c r="P16" i="1"/>
  <c r="P26" i="1"/>
  <c r="P13" i="1"/>
  <c r="P20" i="1"/>
  <c r="P14" i="1"/>
  <c r="P31" i="1"/>
  <c r="P30" i="1"/>
  <c r="P22" i="1"/>
  <c r="P10" i="1"/>
  <c r="P17" i="1"/>
  <c r="P32" i="1"/>
  <c r="P27" i="1"/>
  <c r="P23" i="1"/>
  <c r="P29" i="1"/>
  <c r="P25" i="1"/>
  <c r="P18" i="1"/>
  <c r="P12" i="1"/>
  <c r="P21" i="1"/>
  <c r="P15" i="1"/>
  <c r="P11" i="1"/>
  <c r="P8" i="1"/>
  <c r="P19" i="1"/>
  <c r="P9" i="1"/>
</calcChain>
</file>

<file path=xl/sharedStrings.xml><?xml version="1.0" encoding="utf-8"?>
<sst xmlns="http://schemas.openxmlformats.org/spreadsheetml/2006/main" count="58" uniqueCount="50">
  <si>
    <t>Años</t>
  </si>
  <si>
    <t>AÑO 2028</t>
  </si>
  <si>
    <t>Ticker</t>
  </si>
  <si>
    <t>Precio</t>
  </si>
  <si>
    <t>BPA</t>
  </si>
  <si>
    <t>PER</t>
  </si>
  <si>
    <t>Crecim.</t>
  </si>
  <si>
    <t>ESTIMACIONES</t>
  </si>
  <si>
    <t>MI CÁLCULO</t>
  </si>
  <si>
    <t>Reval.</t>
  </si>
  <si>
    <t>Dividen</t>
  </si>
  <si>
    <t>% Div</t>
  </si>
  <si>
    <t>Rentab.</t>
  </si>
  <si>
    <t>actual</t>
  </si>
  <si>
    <t>de BPA</t>
  </si>
  <si>
    <t>anual</t>
  </si>
  <si>
    <t>Anual</t>
  </si>
  <si>
    <t>AMD</t>
  </si>
  <si>
    <t>ABBV</t>
  </si>
  <si>
    <t>MU</t>
  </si>
  <si>
    <t>BABA</t>
  </si>
  <si>
    <t>NOVO</t>
  </si>
  <si>
    <t>LVHM</t>
  </si>
  <si>
    <t>UPS</t>
  </si>
  <si>
    <t>UNH</t>
  </si>
  <si>
    <t>SCHW</t>
  </si>
  <si>
    <t>GDDY</t>
  </si>
  <si>
    <t>BKNG</t>
  </si>
  <si>
    <t>CVS</t>
  </si>
  <si>
    <t>GOOGL</t>
  </si>
  <si>
    <t>MA</t>
  </si>
  <si>
    <t>AIR</t>
  </si>
  <si>
    <t>V</t>
  </si>
  <si>
    <t>ASML</t>
  </si>
  <si>
    <t>VST</t>
  </si>
  <si>
    <t>AXP</t>
  </si>
  <si>
    <t>ZTS</t>
  </si>
  <si>
    <t>DE</t>
  </si>
  <si>
    <t>FTNT</t>
  </si>
  <si>
    <t>MSFT</t>
  </si>
  <si>
    <t>SPGI</t>
  </si>
  <si>
    <t>ADBE</t>
  </si>
  <si>
    <t>Las columnas que se calculan solas serían:</t>
  </si>
  <si>
    <t>Columna L (precio estimado para el 2028)</t>
  </si>
  <si>
    <t>Columna M (revalorización anual hasta el 2028)</t>
  </si>
  <si>
    <t>Columna O (rentabilidad por dividendo anual)</t>
  </si>
  <si>
    <t xml:space="preserve">Columna P (rentabilidad anual total hasta el 2028, revalorización + dividendo) </t>
  </si>
  <si>
    <t>Por ejemplo, para Novo Nordisk, el BPA para el 2028 se estima que sea de 36 coronas. Si le pongo un PER para el 2028</t>
  </si>
  <si>
    <t>de 18 veces y un BPA conservador de 32, da un valor de 576 coronas. Eso significaría una revalorización del 20,71% anual</t>
  </si>
  <si>
    <t>para finales del 2028 (en 3 años), que añadiéndole el 3,56% en dividendos, sería un total de 24,27% anual de rentabilidad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</si>
</sst>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4" formatCode="0.0%"/>
  </numFmts>
  <fonts count="6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3" fillId="0" borderId="0" applyFont="0" applyFill="0" applyBorder="0" applyAlignment="0" applyProtection="0"/>
  </cellStyleXfs>
  <cellXfs count="53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0" fontId="3" fillId="0" borderId="0" xfId="1" applyFont="1"/>
    <xf numFmtId="0" fontId="2" fillId="0" borderId="2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1" fillId="0" borderId="1" xfId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5" xfId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10" fontId="5" fillId="0" borderId="2" xfId="1" applyNumberFormat="1" applyFont="1" applyBorder="1" applyAlignment="1">
      <alignment horizontal="center"/>
    </xf>
    <xf numFmtId="10" fontId="1" fillId="0" borderId="0" xfId="1" applyNumberFormat="1" applyBorder="1" applyAlignment="1">
      <alignment horizontal="center"/>
    </xf>
    <xf numFmtId="10" fontId="4" fillId="0" borderId="0" xfId="1" applyNumberFormat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10" fontId="5" fillId="0" borderId="6" xfId="1" applyNumberFormat="1" applyFont="1" applyBorder="1" applyAlignment="1">
      <alignment horizontal="center"/>
    </xf>
    <xf numFmtId="10" fontId="1" fillId="0" borderId="7" xfId="1" applyNumberFormat="1" applyBorder="1" applyAlignment="1">
      <alignment horizontal="center"/>
    </xf>
    <xf numFmtId="10" fontId="4" fillId="0" borderId="7" xfId="1" applyNumberFormat="1" applyFont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5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3" fillId="0" borderId="1" xfId="1" applyFont="1" applyBorder="1" applyAlignment="1" applyProtection="1">
      <alignment horizontal="center"/>
      <protection locked="0"/>
    </xf>
    <xf numFmtId="0" fontId="3" fillId="0" borderId="1" xfId="1" applyFont="1" applyBorder="1" applyAlignment="1" applyProtection="1">
      <alignment horizontal="center"/>
    </xf>
    <xf numFmtId="0" fontId="4" fillId="0" borderId="2" xfId="1" applyFont="1" applyBorder="1" applyAlignment="1" applyProtection="1">
      <alignment horizontal="center"/>
      <protection locked="0"/>
    </xf>
    <xf numFmtId="0" fontId="1" fillId="0" borderId="0" xfId="1" applyBorder="1" applyAlignment="1" applyProtection="1">
      <alignment horizontal="center"/>
      <protection locked="0"/>
    </xf>
    <xf numFmtId="164" fontId="1" fillId="0" borderId="1" xfId="1" applyNumberFormat="1" applyBorder="1" applyAlignment="1" applyProtection="1">
      <alignment horizontal="center"/>
      <protection locked="0"/>
    </xf>
    <xf numFmtId="0" fontId="3" fillId="0" borderId="2" xfId="1" applyFont="1" applyBorder="1" applyAlignment="1" applyProtection="1">
      <alignment horizontal="center"/>
      <protection locked="0"/>
    </xf>
    <xf numFmtId="0" fontId="3" fillId="0" borderId="0" xfId="1" applyFont="1" applyBorder="1" applyAlignment="1" applyProtection="1">
      <alignment horizontal="center"/>
      <protection locked="0"/>
    </xf>
    <xf numFmtId="0" fontId="1" fillId="0" borderId="2" xfId="1" applyBorder="1" applyAlignment="1" applyProtection="1">
      <alignment horizontal="center"/>
      <protection locked="0"/>
    </xf>
    <xf numFmtId="0" fontId="1" fillId="0" borderId="1" xfId="1" applyBorder="1" applyAlignment="1" applyProtection="1">
      <alignment horizontal="center"/>
      <protection locked="0"/>
    </xf>
    <xf numFmtId="9" fontId="1" fillId="0" borderId="1" xfId="1" applyNumberFormat="1" applyBorder="1" applyAlignment="1" applyProtection="1">
      <alignment horizontal="center"/>
      <protection locked="0"/>
    </xf>
    <xf numFmtId="10" fontId="1" fillId="0" borderId="1" xfId="1" applyNumberFormat="1" applyBorder="1" applyAlignment="1" applyProtection="1">
      <alignment horizontal="center"/>
      <protection locked="0"/>
    </xf>
    <xf numFmtId="0" fontId="4" fillId="0" borderId="6" xfId="1" applyFont="1" applyBorder="1" applyAlignment="1" applyProtection="1">
      <alignment horizontal="center"/>
      <protection locked="0"/>
    </xf>
    <xf numFmtId="0" fontId="1" fillId="0" borderId="7" xfId="1" applyBorder="1" applyAlignment="1" applyProtection="1">
      <alignment horizontal="center"/>
      <protection locked="0"/>
    </xf>
    <xf numFmtId="164" fontId="1" fillId="0" borderId="8" xfId="1" applyNumberFormat="1" applyBorder="1" applyAlignment="1" applyProtection="1">
      <alignment horizontal="center"/>
      <protection locked="0"/>
    </xf>
    <xf numFmtId="0" fontId="1" fillId="0" borderId="6" xfId="1" applyBorder="1" applyAlignment="1" applyProtection="1">
      <alignment horizontal="center"/>
      <protection locked="0"/>
    </xf>
    <xf numFmtId="0" fontId="3" fillId="0" borderId="8" xfId="1" applyFont="1" applyBorder="1" applyAlignment="1" applyProtection="1">
      <alignment horizontal="center"/>
      <protection locked="0"/>
    </xf>
    <xf numFmtId="0" fontId="3" fillId="0" borderId="6" xfId="1" applyFont="1" applyBorder="1" applyAlignment="1" applyProtection="1">
      <alignment horizontal="center"/>
      <protection locked="0"/>
    </xf>
    <xf numFmtId="0" fontId="3" fillId="0" borderId="7" xfId="1" applyFont="1" applyBorder="1" applyAlignment="1" applyProtection="1">
      <alignment horizontal="center"/>
      <protection locked="0"/>
    </xf>
    <xf numFmtId="0" fontId="5" fillId="0" borderId="0" xfId="1" applyNumberFormat="1" applyFont="1" applyBorder="1" applyAlignment="1" applyProtection="1">
      <alignment horizontal="center"/>
      <protection locked="0"/>
    </xf>
    <xf numFmtId="0" fontId="1" fillId="0" borderId="0" xfId="1" applyNumberFormat="1" applyBorder="1" applyAlignment="1" applyProtection="1">
      <alignment horizontal="center"/>
      <protection locked="0"/>
    </xf>
    <xf numFmtId="0" fontId="5" fillId="0" borderId="7" xfId="1" applyNumberFormat="1" applyFont="1" applyBorder="1" applyAlignment="1" applyProtection="1">
      <alignment horizontal="center"/>
      <protection locked="0"/>
    </xf>
    <xf numFmtId="0" fontId="4" fillId="0" borderId="0" xfId="1" applyFont="1" applyAlignment="1" applyProtection="1">
      <alignment horizontal="center"/>
      <protection locked="0"/>
    </xf>
    <xf numFmtId="0" fontId="2" fillId="0" borderId="12" xfId="1" applyFont="1" applyBorder="1" applyAlignment="1" applyProtection="1">
      <alignment horizontal="center"/>
    </xf>
    <xf numFmtId="0" fontId="2" fillId="0" borderId="13" xfId="1" applyFont="1" applyBorder="1" applyAlignment="1" applyProtection="1">
      <alignment horizontal="center"/>
    </xf>
    <xf numFmtId="0" fontId="2" fillId="0" borderId="14" xfId="1" applyFont="1" applyBorder="1" applyAlignment="1" applyProtection="1">
      <alignment horizontal="center"/>
    </xf>
    <xf numFmtId="0" fontId="2" fillId="0" borderId="0" xfId="1" applyFont="1" applyBorder="1" applyAlignment="1" applyProtection="1">
      <alignment horizontal="center"/>
    </xf>
    <xf numFmtId="0" fontId="3" fillId="0" borderId="8" xfId="1" applyFont="1" applyBorder="1" applyAlignment="1" applyProtection="1">
      <alignment horizontal="center"/>
    </xf>
    <xf numFmtId="14" fontId="1" fillId="0" borderId="10" xfId="1" applyNumberFormat="1" applyBorder="1" applyAlignment="1" applyProtection="1">
      <alignment horizontal="center"/>
      <protection locked="0"/>
    </xf>
    <xf numFmtId="14" fontId="1" fillId="0" borderId="11" xfId="1" applyNumberFormat="1" applyBorder="1" applyAlignment="1" applyProtection="1">
      <alignment horizontal="center"/>
      <protection locked="0"/>
    </xf>
    <xf numFmtId="14" fontId="1" fillId="0" borderId="9" xfId="1" applyNumberFormat="1" applyBorder="1" applyAlignment="1" applyProtection="1">
      <alignment horizontal="center"/>
      <protection locked="0"/>
    </xf>
  </cellXfs>
  <cellStyles count="3">
    <cellStyle name="Moneda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8"/>
  <sheetViews>
    <sheetView tabSelected="1" workbookViewId="0">
      <selection activeCell="C37" sqref="C37"/>
    </sheetView>
  </sheetViews>
  <sheetFormatPr baseColWidth="10" defaultRowHeight="15" x14ac:dyDescent="0.25"/>
  <cols>
    <col min="3" max="3" width="7.42578125" customWidth="1"/>
    <col min="4" max="4" width="8.42578125" customWidth="1"/>
    <col min="5" max="5" width="8.7109375" customWidth="1"/>
    <col min="6" max="6" width="8.28515625" customWidth="1"/>
    <col min="7" max="7" width="9.5703125" customWidth="1"/>
    <col min="8" max="8" width="9" customWidth="1"/>
    <col min="9" max="9" width="8.28515625" customWidth="1"/>
    <col min="10" max="10" width="9.28515625" customWidth="1"/>
    <col min="11" max="11" width="7.42578125" customWidth="1"/>
    <col min="12" max="12" width="9.5703125" customWidth="1"/>
    <col min="13" max="13" width="9.85546875" customWidth="1"/>
    <col min="14" max="14" width="8.85546875" customWidth="1"/>
    <col min="15" max="15" width="8.7109375" customWidth="1"/>
    <col min="16" max="16" width="10.140625" customWidth="1"/>
    <col min="17" max="17" width="8.85546875" customWidth="1"/>
  </cols>
  <sheetData>
    <row r="1" spans="2:18" x14ac:dyDescent="0.25">
      <c r="B1" s="3" t="s">
        <v>47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8" x14ac:dyDescent="0.25">
      <c r="B2" s="3" t="s">
        <v>48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x14ac:dyDescent="0.25">
      <c r="B3" t="s">
        <v>49</v>
      </c>
      <c r="O3" s="2" t="s">
        <v>0</v>
      </c>
      <c r="P3" s="1"/>
      <c r="Q3" s="1"/>
      <c r="R3" s="1"/>
    </row>
    <row r="4" spans="2:18" x14ac:dyDescent="0.25">
      <c r="B4" s="1"/>
      <c r="C4" s="3"/>
      <c r="D4" s="1"/>
      <c r="E4" s="1"/>
      <c r="F4" s="1"/>
      <c r="G4" s="1"/>
      <c r="H4" s="1"/>
      <c r="I4" s="1"/>
      <c r="J4" s="1"/>
      <c r="K4" s="1"/>
      <c r="L4" s="1"/>
      <c r="M4" s="1"/>
      <c r="O4" s="44">
        <v>3</v>
      </c>
      <c r="P4" s="1"/>
      <c r="Q4" s="1"/>
      <c r="R4" s="1"/>
    </row>
    <row r="5" spans="2:18" x14ac:dyDescent="0.25">
      <c r="B5" s="1"/>
      <c r="C5" s="1"/>
      <c r="D5" s="1"/>
      <c r="E5" s="3"/>
      <c r="F5" s="1"/>
      <c r="G5" s="1"/>
      <c r="H5" s="45" t="s">
        <v>1</v>
      </c>
      <c r="I5" s="46"/>
      <c r="J5" s="46"/>
      <c r="K5" s="46"/>
      <c r="L5" s="47"/>
      <c r="M5" s="1"/>
      <c r="N5" s="1"/>
      <c r="O5" s="1"/>
      <c r="P5" s="1"/>
      <c r="Q5" s="1"/>
      <c r="R5" s="1"/>
    </row>
    <row r="6" spans="2:18" x14ac:dyDescent="0.25">
      <c r="B6" s="2"/>
      <c r="C6" s="8" t="s">
        <v>2</v>
      </c>
      <c r="D6" s="5" t="s">
        <v>3</v>
      </c>
      <c r="E6" s="5" t="s">
        <v>4</v>
      </c>
      <c r="F6" s="5" t="s">
        <v>5</v>
      </c>
      <c r="G6" s="9" t="s">
        <v>6</v>
      </c>
      <c r="H6" s="20" t="s">
        <v>7</v>
      </c>
      <c r="I6" s="21"/>
      <c r="J6" s="20" t="s">
        <v>8</v>
      </c>
      <c r="K6" s="22"/>
      <c r="L6" s="21"/>
      <c r="M6" s="8" t="s">
        <v>9</v>
      </c>
      <c r="N6" s="5" t="s">
        <v>10</v>
      </c>
      <c r="O6" s="5" t="s">
        <v>11</v>
      </c>
      <c r="P6" s="5" t="s">
        <v>12</v>
      </c>
      <c r="Q6" s="9" t="s">
        <v>2</v>
      </c>
      <c r="R6" s="1"/>
    </row>
    <row r="7" spans="2:18" x14ac:dyDescent="0.25">
      <c r="B7" s="2"/>
      <c r="C7" s="4"/>
      <c r="D7" s="11" t="s">
        <v>13</v>
      </c>
      <c r="E7" s="48">
        <v>2025</v>
      </c>
      <c r="F7" s="48">
        <v>2025</v>
      </c>
      <c r="G7" s="7" t="s">
        <v>14</v>
      </c>
      <c r="H7" s="4" t="s">
        <v>4</v>
      </c>
      <c r="I7" s="7" t="s">
        <v>5</v>
      </c>
      <c r="J7" s="4" t="s">
        <v>4</v>
      </c>
      <c r="K7" s="11" t="s">
        <v>5</v>
      </c>
      <c r="L7" s="7" t="s">
        <v>3</v>
      </c>
      <c r="M7" s="4" t="s">
        <v>15</v>
      </c>
      <c r="N7" s="11" t="s">
        <v>15</v>
      </c>
      <c r="O7" s="11" t="s">
        <v>15</v>
      </c>
      <c r="P7" s="11" t="s">
        <v>16</v>
      </c>
      <c r="Q7" s="6"/>
      <c r="R7" s="19"/>
    </row>
    <row r="8" spans="2:18" x14ac:dyDescent="0.25">
      <c r="B8" s="52">
        <v>45886</v>
      </c>
      <c r="C8" s="25" t="s">
        <v>21</v>
      </c>
      <c r="D8" s="26">
        <v>327.5</v>
      </c>
      <c r="E8" s="26">
        <v>24.95</v>
      </c>
      <c r="F8" s="26">
        <v>13.12625250501002</v>
      </c>
      <c r="G8" s="27">
        <v>0.11</v>
      </c>
      <c r="H8" s="28">
        <v>36</v>
      </c>
      <c r="I8" s="23">
        <v>20</v>
      </c>
      <c r="J8" s="28">
        <v>32</v>
      </c>
      <c r="K8" s="29">
        <v>18</v>
      </c>
      <c r="L8" s="24">
        <f>J8*K8</f>
        <v>576</v>
      </c>
      <c r="M8" s="12">
        <f>((L8/D8)^(1/$O$4))-1</f>
        <v>0.2070827947009406</v>
      </c>
      <c r="N8" s="41">
        <v>11.65</v>
      </c>
      <c r="O8" s="13">
        <f>N8/D8</f>
        <v>3.5572519083969467E-2</v>
      </c>
      <c r="P8" s="14">
        <f>M8+O8</f>
        <v>0.24265531378491006</v>
      </c>
      <c r="Q8" s="15" t="str">
        <f>C8</f>
        <v>NOVO</v>
      </c>
      <c r="R8" s="3"/>
    </row>
    <row r="9" spans="2:18" x14ac:dyDescent="0.25">
      <c r="B9" s="50">
        <v>45886</v>
      </c>
      <c r="C9" s="25" t="s">
        <v>24</v>
      </c>
      <c r="D9" s="26">
        <v>254</v>
      </c>
      <c r="E9" s="26">
        <v>14.855</v>
      </c>
      <c r="F9" s="26">
        <v>17.098619993268258</v>
      </c>
      <c r="G9" s="27">
        <v>0.155</v>
      </c>
      <c r="H9" s="28">
        <v>25</v>
      </c>
      <c r="I9" s="23">
        <v>23</v>
      </c>
      <c r="J9" s="28">
        <v>22</v>
      </c>
      <c r="K9" s="29">
        <v>20</v>
      </c>
      <c r="L9" s="24">
        <f>J9*K9</f>
        <v>440</v>
      </c>
      <c r="M9" s="12">
        <f>((L9/D9)^(1/$O$4))-1</f>
        <v>0.20099072455277689</v>
      </c>
      <c r="N9" s="41">
        <v>8.84</v>
      </c>
      <c r="O9" s="13">
        <f>N9/D9</f>
        <v>3.4803149606299211E-2</v>
      </c>
      <c r="P9" s="14">
        <f>M9+O9</f>
        <v>0.2357938741590761</v>
      </c>
      <c r="Q9" s="15" t="str">
        <f>C9</f>
        <v>UNH</v>
      </c>
      <c r="R9" s="3"/>
    </row>
    <row r="10" spans="2:18" x14ac:dyDescent="0.25">
      <c r="B10" s="50">
        <v>45886</v>
      </c>
      <c r="C10" s="25" t="s">
        <v>17</v>
      </c>
      <c r="D10" s="26">
        <v>163.69999999999999</v>
      </c>
      <c r="E10" s="26">
        <v>3.9</v>
      </c>
      <c r="F10" s="26">
        <v>41.974358974358971</v>
      </c>
      <c r="G10" s="27">
        <v>0.28000000000000003</v>
      </c>
      <c r="H10" s="28">
        <v>8.8000000000000007</v>
      </c>
      <c r="I10" s="23">
        <v>38</v>
      </c>
      <c r="J10" s="28">
        <v>8.5</v>
      </c>
      <c r="K10" s="29">
        <v>34</v>
      </c>
      <c r="L10" s="24">
        <f>J10*K10</f>
        <v>289</v>
      </c>
      <c r="M10" s="12">
        <f>((L10/D10)^(1/$O$4))-1</f>
        <v>0.20860129275928818</v>
      </c>
      <c r="N10" s="41">
        <v>0</v>
      </c>
      <c r="O10" s="13">
        <f>N10/D10</f>
        <v>0</v>
      </c>
      <c r="P10" s="14">
        <f>M10+O10</f>
        <v>0.20860129275928818</v>
      </c>
      <c r="Q10" s="15" t="str">
        <f>C10</f>
        <v>AMD</v>
      </c>
      <c r="R10" s="1"/>
    </row>
    <row r="11" spans="2:18" x14ac:dyDescent="0.25">
      <c r="B11" s="50">
        <v>45887</v>
      </c>
      <c r="C11" s="25" t="s">
        <v>33</v>
      </c>
      <c r="D11" s="26">
        <v>623</v>
      </c>
      <c r="E11" s="26">
        <v>23.7</v>
      </c>
      <c r="F11" s="26">
        <v>26.286919831223628</v>
      </c>
      <c r="G11" s="27">
        <v>0.17</v>
      </c>
      <c r="H11" s="30">
        <v>36</v>
      </c>
      <c r="I11" s="31">
        <v>34</v>
      </c>
      <c r="J11" s="30">
        <v>34</v>
      </c>
      <c r="K11" s="26">
        <v>31</v>
      </c>
      <c r="L11" s="24">
        <f>J11*K11</f>
        <v>1054</v>
      </c>
      <c r="M11" s="12">
        <f>((L11/D11)^(1/$O$4))-1</f>
        <v>0.19156440535151353</v>
      </c>
      <c r="N11" s="41">
        <v>6.6400000000000006</v>
      </c>
      <c r="O11" s="13">
        <f>N11/D11</f>
        <v>1.0658105939004816E-2</v>
      </c>
      <c r="P11" s="14">
        <f>M11+O11</f>
        <v>0.20222251129051835</v>
      </c>
      <c r="Q11" s="15" t="str">
        <f>C11</f>
        <v>ASML</v>
      </c>
      <c r="R11" s="1"/>
    </row>
    <row r="12" spans="2:18" x14ac:dyDescent="0.25">
      <c r="B12" s="50">
        <v>45886</v>
      </c>
      <c r="C12" s="25" t="s">
        <v>19</v>
      </c>
      <c r="D12" s="26">
        <v>118.2</v>
      </c>
      <c r="E12" s="26">
        <v>7.9</v>
      </c>
      <c r="F12" s="26">
        <v>14.962025316455696</v>
      </c>
      <c r="G12" s="27">
        <v>0.17</v>
      </c>
      <c r="H12" s="30">
        <v>13</v>
      </c>
      <c r="I12" s="23">
        <v>30</v>
      </c>
      <c r="J12" s="28">
        <v>11.6</v>
      </c>
      <c r="K12" s="29">
        <v>17</v>
      </c>
      <c r="L12" s="24">
        <f>J12*K12</f>
        <v>197.2</v>
      </c>
      <c r="M12" s="12">
        <f>((L12/D12)^(1/$O$4))-1</f>
        <v>0.18603219459274301</v>
      </c>
      <c r="N12" s="29">
        <v>0.48</v>
      </c>
      <c r="O12" s="13">
        <f>N12/D12</f>
        <v>4.0609137055837557E-3</v>
      </c>
      <c r="P12" s="14">
        <f>M12+O12</f>
        <v>0.19009310829832676</v>
      </c>
      <c r="Q12" s="15" t="str">
        <f>C12</f>
        <v>MU</v>
      </c>
      <c r="R12" s="1"/>
    </row>
    <row r="13" spans="2:18" x14ac:dyDescent="0.25">
      <c r="B13" s="50">
        <v>45886</v>
      </c>
      <c r="C13" s="25" t="s">
        <v>18</v>
      </c>
      <c r="D13" s="26">
        <v>210.6</v>
      </c>
      <c r="E13" s="26">
        <v>5.3</v>
      </c>
      <c r="F13" s="26">
        <v>39.735849056603776</v>
      </c>
      <c r="G13" s="32">
        <v>0.18</v>
      </c>
      <c r="H13" s="28">
        <v>13.3</v>
      </c>
      <c r="I13" s="23">
        <v>30</v>
      </c>
      <c r="J13" s="28">
        <v>12.5</v>
      </c>
      <c r="K13" s="29">
        <v>26</v>
      </c>
      <c r="L13" s="24">
        <f>J13*K13</f>
        <v>325</v>
      </c>
      <c r="M13" s="12">
        <f>((L13/D13)^(1/$O$4))-1</f>
        <v>0.15560212391772454</v>
      </c>
      <c r="N13" s="41">
        <v>6.56</v>
      </c>
      <c r="O13" s="13">
        <f>N13/D13</f>
        <v>3.1149097815764481E-2</v>
      </c>
      <c r="P13" s="14">
        <f>M13+O13</f>
        <v>0.18675122173348901</v>
      </c>
      <c r="Q13" s="15" t="str">
        <f>C13</f>
        <v>ABBV</v>
      </c>
      <c r="R13" s="1"/>
    </row>
    <row r="14" spans="2:18" x14ac:dyDescent="0.25">
      <c r="B14" s="50">
        <v>45886</v>
      </c>
      <c r="C14" s="25" t="s">
        <v>20</v>
      </c>
      <c r="D14" s="26">
        <v>122.9</v>
      </c>
      <c r="E14" s="26">
        <v>7.45</v>
      </c>
      <c r="F14" s="26">
        <v>16.496644295302012</v>
      </c>
      <c r="G14" s="27">
        <v>0.11</v>
      </c>
      <c r="H14" s="30">
        <v>12</v>
      </c>
      <c r="I14" s="23">
        <v>20</v>
      </c>
      <c r="J14" s="28">
        <v>11.5</v>
      </c>
      <c r="K14" s="29">
        <v>17</v>
      </c>
      <c r="L14" s="24">
        <f>J14*K14</f>
        <v>195.5</v>
      </c>
      <c r="M14" s="12">
        <f>((L14/D14)^(1/$O$4))-1</f>
        <v>0.16734248809014907</v>
      </c>
      <c r="N14" s="29">
        <v>1.7</v>
      </c>
      <c r="O14" s="13">
        <f>N14/D14</f>
        <v>1.3832384052074856E-2</v>
      </c>
      <c r="P14" s="14">
        <f>M14+O14</f>
        <v>0.18117487214222391</v>
      </c>
      <c r="Q14" s="15" t="str">
        <f>C14</f>
        <v>BABA</v>
      </c>
      <c r="R14" s="1"/>
    </row>
    <row r="15" spans="2:18" x14ac:dyDescent="0.25">
      <c r="B15" s="50">
        <v>45885</v>
      </c>
      <c r="C15" s="25" t="s">
        <v>22</v>
      </c>
      <c r="D15" s="26">
        <v>488</v>
      </c>
      <c r="E15" s="26">
        <v>21.7</v>
      </c>
      <c r="F15" s="26">
        <v>22.488479262672811</v>
      </c>
      <c r="G15" s="27">
        <v>0.13</v>
      </c>
      <c r="H15" s="28">
        <v>34</v>
      </c>
      <c r="I15" s="23">
        <v>25</v>
      </c>
      <c r="J15" s="28">
        <v>32</v>
      </c>
      <c r="K15" s="29">
        <v>23</v>
      </c>
      <c r="L15" s="24">
        <f>J15*K15</f>
        <v>736</v>
      </c>
      <c r="M15" s="12">
        <f>((L15/D15)^(1/$O$4))-1</f>
        <v>0.14679554575889298</v>
      </c>
      <c r="N15" s="41">
        <v>13</v>
      </c>
      <c r="O15" s="13">
        <f>N15/D15</f>
        <v>2.663934426229508E-2</v>
      </c>
      <c r="P15" s="14">
        <f>M15+O15</f>
        <v>0.17343489002118806</v>
      </c>
      <c r="Q15" s="15" t="str">
        <f>C15</f>
        <v>LVHM</v>
      </c>
      <c r="R15" s="1"/>
    </row>
    <row r="16" spans="2:18" x14ac:dyDescent="0.25">
      <c r="B16" s="50">
        <v>45886</v>
      </c>
      <c r="C16" s="25" t="s">
        <v>23</v>
      </c>
      <c r="D16" s="26">
        <v>88.8</v>
      </c>
      <c r="E16" s="26">
        <v>7</v>
      </c>
      <c r="F16" s="26">
        <v>12.685714285714285</v>
      </c>
      <c r="G16" s="32">
        <v>0.09</v>
      </c>
      <c r="H16" s="30">
        <v>9.3000000000000007</v>
      </c>
      <c r="I16" s="23">
        <v>14</v>
      </c>
      <c r="J16" s="28">
        <v>8.8000000000000007</v>
      </c>
      <c r="K16" s="29">
        <v>13</v>
      </c>
      <c r="L16" s="24">
        <f>J16*K16</f>
        <v>114.4</v>
      </c>
      <c r="M16" s="12">
        <f>((L16/D16)^(1/$O$4))-1</f>
        <v>8.8105535187151807E-2</v>
      </c>
      <c r="N16" s="41">
        <v>6.56</v>
      </c>
      <c r="O16" s="13">
        <f>N16/D16</f>
        <v>7.3873873873873869E-2</v>
      </c>
      <c r="P16" s="14">
        <f>M16+O16</f>
        <v>0.16197940906102568</v>
      </c>
      <c r="Q16" s="15" t="str">
        <f>C16</f>
        <v>UPS</v>
      </c>
      <c r="R16" s="1"/>
    </row>
    <row r="17" spans="2:18" x14ac:dyDescent="0.25">
      <c r="B17" s="50">
        <v>45888</v>
      </c>
      <c r="C17" s="25" t="s">
        <v>25</v>
      </c>
      <c r="D17" s="26">
        <v>90</v>
      </c>
      <c r="E17" s="26">
        <v>4.4000000000000004</v>
      </c>
      <c r="F17" s="26">
        <v>20.454545454545453</v>
      </c>
      <c r="G17" s="27">
        <v>0.17</v>
      </c>
      <c r="H17" s="28">
        <v>6.9749999999999996</v>
      </c>
      <c r="I17" s="23">
        <v>24</v>
      </c>
      <c r="J17" s="28">
        <v>6.8</v>
      </c>
      <c r="K17" s="29">
        <v>20</v>
      </c>
      <c r="L17" s="24">
        <f>J17*K17</f>
        <v>136</v>
      </c>
      <c r="M17" s="12">
        <f>((L17/D17)^(1/$O$4))-1</f>
        <v>0.1475337471508773</v>
      </c>
      <c r="N17" s="41">
        <v>1.08</v>
      </c>
      <c r="O17" s="13">
        <f>N17/D17</f>
        <v>1.2E-2</v>
      </c>
      <c r="P17" s="14">
        <f>M17+O17</f>
        <v>0.15953374715087731</v>
      </c>
      <c r="Q17" s="15" t="str">
        <f>C17</f>
        <v>SCHW</v>
      </c>
      <c r="R17" s="1"/>
    </row>
    <row r="18" spans="2:18" x14ac:dyDescent="0.25">
      <c r="B18" s="50">
        <v>45886</v>
      </c>
      <c r="C18" s="25" t="s">
        <v>26</v>
      </c>
      <c r="D18" s="26">
        <v>145.69999999999999</v>
      </c>
      <c r="E18" s="26">
        <v>6.0350000000000001</v>
      </c>
      <c r="F18" s="26">
        <v>24.142502071251034</v>
      </c>
      <c r="G18" s="27">
        <v>0.18</v>
      </c>
      <c r="H18" s="28">
        <v>10.75</v>
      </c>
      <c r="I18" s="23">
        <v>26</v>
      </c>
      <c r="J18" s="28">
        <v>10.3</v>
      </c>
      <c r="K18" s="29">
        <v>22</v>
      </c>
      <c r="L18" s="24">
        <f>J18*K18</f>
        <v>226.60000000000002</v>
      </c>
      <c r="M18" s="12">
        <f>((L18/D18)^(1/$O$4))-1</f>
        <v>0.15859980549099917</v>
      </c>
      <c r="N18" s="41">
        <v>0</v>
      </c>
      <c r="O18" s="13">
        <f>N18/D18</f>
        <v>0</v>
      </c>
      <c r="P18" s="14">
        <f>M18+O18</f>
        <v>0.15859980549099917</v>
      </c>
      <c r="Q18" s="15" t="str">
        <f>C18</f>
        <v>GDDY</v>
      </c>
      <c r="R18" s="1"/>
    </row>
    <row r="19" spans="2:18" x14ac:dyDescent="0.25">
      <c r="B19" s="50">
        <v>45886</v>
      </c>
      <c r="C19" s="25" t="s">
        <v>27</v>
      </c>
      <c r="D19" s="26">
        <v>5720</v>
      </c>
      <c r="E19" s="26">
        <v>177.5</v>
      </c>
      <c r="F19" s="26">
        <v>32.225352112676056</v>
      </c>
      <c r="G19" s="33">
        <v>0.18</v>
      </c>
      <c r="H19" s="28">
        <v>341</v>
      </c>
      <c r="I19" s="23">
        <v>28</v>
      </c>
      <c r="J19" s="28">
        <v>320</v>
      </c>
      <c r="K19" s="29">
        <v>27</v>
      </c>
      <c r="L19" s="24">
        <f>J19*K19</f>
        <v>8640</v>
      </c>
      <c r="M19" s="12">
        <f>((L19/D19)^(1/$O$4))-1</f>
        <v>0.14737637828615702</v>
      </c>
      <c r="N19" s="42">
        <v>38.200000000000003</v>
      </c>
      <c r="O19" s="13">
        <f>N19/D19</f>
        <v>6.6783216783216784E-3</v>
      </c>
      <c r="P19" s="14">
        <f>M19+O19</f>
        <v>0.15405469996447871</v>
      </c>
      <c r="Q19" s="15" t="str">
        <f>C19</f>
        <v>BKNG</v>
      </c>
      <c r="R19" s="1"/>
    </row>
    <row r="20" spans="2:18" x14ac:dyDescent="0.25">
      <c r="B20" s="50">
        <v>45886</v>
      </c>
      <c r="C20" s="25" t="s">
        <v>29</v>
      </c>
      <c r="D20" s="26">
        <v>207</v>
      </c>
      <c r="E20" s="26">
        <v>9.9</v>
      </c>
      <c r="F20" s="26">
        <v>20.90909090909091</v>
      </c>
      <c r="G20" s="27">
        <v>0.13</v>
      </c>
      <c r="H20" s="30">
        <v>13.7</v>
      </c>
      <c r="I20" s="31">
        <v>25</v>
      </c>
      <c r="J20" s="30">
        <v>13.3</v>
      </c>
      <c r="K20" s="26">
        <v>23</v>
      </c>
      <c r="L20" s="24">
        <f>J20*K20</f>
        <v>305.90000000000003</v>
      </c>
      <c r="M20" s="12">
        <f>((L20/D20)^(1/$O$4))-1</f>
        <v>0.13903318505720041</v>
      </c>
      <c r="N20" s="41">
        <v>0.84</v>
      </c>
      <c r="O20" s="13">
        <f>N20/D20</f>
        <v>4.0579710144927538E-3</v>
      </c>
      <c r="P20" s="14">
        <f>M20+O20</f>
        <v>0.14309115607169318</v>
      </c>
      <c r="Q20" s="15" t="str">
        <f>C20</f>
        <v>GOOGL</v>
      </c>
      <c r="R20" s="1"/>
    </row>
    <row r="21" spans="2:18" x14ac:dyDescent="0.25">
      <c r="B21" s="50">
        <v>45886</v>
      </c>
      <c r="C21" s="25" t="s">
        <v>30</v>
      </c>
      <c r="D21" s="26">
        <v>598.79999999999995</v>
      </c>
      <c r="E21" s="26">
        <v>16.399999999999999</v>
      </c>
      <c r="F21" s="26">
        <v>36.512195121951223</v>
      </c>
      <c r="G21" s="27">
        <v>0.16500000000000001</v>
      </c>
      <c r="H21" s="30">
        <v>26</v>
      </c>
      <c r="I21" s="23">
        <v>35</v>
      </c>
      <c r="J21" s="28">
        <v>25</v>
      </c>
      <c r="K21" s="29">
        <v>35</v>
      </c>
      <c r="L21" s="24">
        <f>J21*K21</f>
        <v>875</v>
      </c>
      <c r="M21" s="12">
        <f>((L21/D21)^(1/$O$4))-1</f>
        <v>0.13477237247828633</v>
      </c>
      <c r="N21" s="29">
        <v>3.04</v>
      </c>
      <c r="O21" s="13">
        <f>N21/D21</f>
        <v>5.0768203072812292E-3</v>
      </c>
      <c r="P21" s="14">
        <f>M21+O21</f>
        <v>0.13984919278556757</v>
      </c>
      <c r="Q21" s="15" t="str">
        <f>C21</f>
        <v>MA</v>
      </c>
      <c r="R21" s="1"/>
    </row>
    <row r="22" spans="2:18" x14ac:dyDescent="0.25">
      <c r="B22" s="50">
        <v>45886</v>
      </c>
      <c r="C22" s="25" t="s">
        <v>31</v>
      </c>
      <c r="D22" s="26">
        <v>186.9</v>
      </c>
      <c r="E22" s="26">
        <v>6.5</v>
      </c>
      <c r="F22" s="26">
        <v>28.753846153846155</v>
      </c>
      <c r="G22" s="33">
        <v>0.21</v>
      </c>
      <c r="H22" s="28">
        <v>11.1</v>
      </c>
      <c r="I22" s="23">
        <v>26</v>
      </c>
      <c r="J22" s="28">
        <v>10.8</v>
      </c>
      <c r="K22" s="29">
        <v>24</v>
      </c>
      <c r="L22" s="24">
        <f>J22*K22</f>
        <v>259.20000000000005</v>
      </c>
      <c r="M22" s="12">
        <f>((L22/D22)^(1/$O$4))-1</f>
        <v>0.11517210806087474</v>
      </c>
      <c r="N22" s="42">
        <v>3</v>
      </c>
      <c r="O22" s="13">
        <f>N22/D22</f>
        <v>1.6051364365971106E-2</v>
      </c>
      <c r="P22" s="14">
        <f>M22+O22</f>
        <v>0.13122347242684584</v>
      </c>
      <c r="Q22" s="15" t="str">
        <f>C22</f>
        <v>AIR</v>
      </c>
      <c r="R22" s="1"/>
    </row>
    <row r="23" spans="2:18" x14ac:dyDescent="0.25">
      <c r="B23" s="50">
        <v>45886</v>
      </c>
      <c r="C23" s="25" t="s">
        <v>32</v>
      </c>
      <c r="D23" s="26">
        <v>350</v>
      </c>
      <c r="E23" s="26">
        <v>11.56</v>
      </c>
      <c r="F23" s="26">
        <v>30.276816608996537</v>
      </c>
      <c r="G23" s="27">
        <v>0.13</v>
      </c>
      <c r="H23" s="30">
        <v>17</v>
      </c>
      <c r="I23" s="23">
        <v>30</v>
      </c>
      <c r="J23" s="28">
        <v>16.5</v>
      </c>
      <c r="K23" s="29">
        <v>30</v>
      </c>
      <c r="L23" s="24">
        <f>J23*K23</f>
        <v>495</v>
      </c>
      <c r="M23" s="12">
        <f>((L23/D23)^(1/$O$4))-1</f>
        <v>0.12248113698841312</v>
      </c>
      <c r="N23" s="29">
        <v>2.36</v>
      </c>
      <c r="O23" s="13">
        <f>N23/D23</f>
        <v>6.7428571428571425E-3</v>
      </c>
      <c r="P23" s="14">
        <f>M23+O23</f>
        <v>0.12922399413127025</v>
      </c>
      <c r="Q23" s="15" t="str">
        <f>C23</f>
        <v>V</v>
      </c>
      <c r="R23" s="1"/>
    </row>
    <row r="24" spans="2:18" x14ac:dyDescent="0.25">
      <c r="B24" s="50">
        <v>45886</v>
      </c>
      <c r="C24" s="25" t="s">
        <v>38</v>
      </c>
      <c r="D24" s="26">
        <v>78</v>
      </c>
      <c r="E24" s="26">
        <v>2.4</v>
      </c>
      <c r="F24" s="26">
        <v>32.5</v>
      </c>
      <c r="G24" s="27">
        <v>0.13</v>
      </c>
      <c r="H24" s="30">
        <v>3.5</v>
      </c>
      <c r="I24" s="23">
        <v>33</v>
      </c>
      <c r="J24" s="28">
        <v>3.5</v>
      </c>
      <c r="K24" s="29">
        <v>32</v>
      </c>
      <c r="L24" s="24">
        <f>J24*K24</f>
        <v>112</v>
      </c>
      <c r="M24" s="12">
        <f>((L24/D24)^(1/$O$4))-1</f>
        <v>0.12816980888230489</v>
      </c>
      <c r="N24" s="29">
        <v>0</v>
      </c>
      <c r="O24" s="13">
        <f>N24/D24</f>
        <v>0</v>
      </c>
      <c r="P24" s="14">
        <f>M24+O24</f>
        <v>0.12816980888230489</v>
      </c>
      <c r="Q24" s="15" t="str">
        <f>C24</f>
        <v>FTNT</v>
      </c>
      <c r="R24" s="1"/>
    </row>
    <row r="25" spans="2:18" x14ac:dyDescent="0.25">
      <c r="B25" s="50">
        <v>45886</v>
      </c>
      <c r="C25" s="25" t="s">
        <v>34</v>
      </c>
      <c r="D25" s="26">
        <v>192.9</v>
      </c>
      <c r="E25" s="26">
        <v>6.4</v>
      </c>
      <c r="F25" s="26">
        <v>30.140625</v>
      </c>
      <c r="G25" s="27">
        <v>0.16</v>
      </c>
      <c r="H25" s="30">
        <v>10.7</v>
      </c>
      <c r="I25" s="31">
        <v>30</v>
      </c>
      <c r="J25" s="30">
        <v>10.5</v>
      </c>
      <c r="K25" s="26">
        <v>26</v>
      </c>
      <c r="L25" s="24">
        <f>J25*K25</f>
        <v>273</v>
      </c>
      <c r="M25" s="12">
        <f>((L25/D25)^(1/$O$4))-1</f>
        <v>0.12273382365285124</v>
      </c>
      <c r="N25" s="41">
        <v>0.88</v>
      </c>
      <c r="O25" s="13">
        <f>N25/D25</f>
        <v>4.5619491964748573E-3</v>
      </c>
      <c r="P25" s="14">
        <f>M25+O25</f>
        <v>0.12729577284932608</v>
      </c>
      <c r="Q25" s="15" t="str">
        <f>C25</f>
        <v>VST</v>
      </c>
      <c r="R25" s="1"/>
    </row>
    <row r="26" spans="2:18" x14ac:dyDescent="0.25">
      <c r="B26" s="50">
        <v>45886</v>
      </c>
      <c r="C26" s="25" t="s">
        <v>35</v>
      </c>
      <c r="D26" s="26">
        <v>318</v>
      </c>
      <c r="E26" s="26">
        <v>15.38</v>
      </c>
      <c r="F26" s="26">
        <v>20.676202860858258</v>
      </c>
      <c r="G26" s="27">
        <v>0.11</v>
      </c>
      <c r="H26" s="30">
        <v>22.7</v>
      </c>
      <c r="I26" s="23">
        <v>22</v>
      </c>
      <c r="J26" s="28">
        <v>22</v>
      </c>
      <c r="K26" s="29">
        <v>20</v>
      </c>
      <c r="L26" s="24">
        <f>J26*K26</f>
        <v>440</v>
      </c>
      <c r="M26" s="12">
        <f>((L26/D26)^(1/$O$4))-1</f>
        <v>0.11431639107222535</v>
      </c>
      <c r="N26" s="29">
        <v>3.28</v>
      </c>
      <c r="O26" s="13">
        <f>N26/D26</f>
        <v>1.0314465408805032E-2</v>
      </c>
      <c r="P26" s="14">
        <f>M26+O26</f>
        <v>0.12463085648103038</v>
      </c>
      <c r="Q26" s="15" t="str">
        <f>C26</f>
        <v>AXP</v>
      </c>
      <c r="R26" s="1"/>
    </row>
    <row r="27" spans="2:18" x14ac:dyDescent="0.25">
      <c r="B27" s="50">
        <v>45886</v>
      </c>
      <c r="C27" s="25" t="s">
        <v>28</v>
      </c>
      <c r="D27" s="26">
        <v>71</v>
      </c>
      <c r="E27" s="26">
        <v>4</v>
      </c>
      <c r="F27" s="26">
        <v>17.75</v>
      </c>
      <c r="G27" s="27">
        <v>0.1</v>
      </c>
      <c r="H27" s="28">
        <v>6.3</v>
      </c>
      <c r="I27" s="23">
        <v>15</v>
      </c>
      <c r="J27" s="28">
        <v>6</v>
      </c>
      <c r="K27" s="29">
        <v>15</v>
      </c>
      <c r="L27" s="24">
        <f>J27*K27</f>
        <v>90</v>
      </c>
      <c r="M27" s="12">
        <f>((L27/D27)^(1/$O$4))-1</f>
        <v>8.2251144035929258E-2</v>
      </c>
      <c r="N27" s="41">
        <v>2.68</v>
      </c>
      <c r="O27" s="13">
        <f>N27/D27</f>
        <v>3.7746478873239439E-2</v>
      </c>
      <c r="P27" s="14">
        <f>M27+O27</f>
        <v>0.1199976229091687</v>
      </c>
      <c r="Q27" s="15" t="str">
        <f>C27</f>
        <v>CVS</v>
      </c>
      <c r="R27" s="1"/>
    </row>
    <row r="28" spans="2:18" x14ac:dyDescent="0.25">
      <c r="B28" s="50">
        <v>45886</v>
      </c>
      <c r="C28" s="25" t="s">
        <v>36</v>
      </c>
      <c r="D28" s="26">
        <v>155.56</v>
      </c>
      <c r="E28" s="26">
        <v>6.2</v>
      </c>
      <c r="F28" s="26">
        <v>25.090322580645161</v>
      </c>
      <c r="G28" s="27">
        <v>9.9000000000000005E-2</v>
      </c>
      <c r="H28" s="28">
        <v>8</v>
      </c>
      <c r="I28" s="23">
        <v>30</v>
      </c>
      <c r="J28" s="28">
        <v>7.8</v>
      </c>
      <c r="K28" s="29">
        <v>27</v>
      </c>
      <c r="L28" s="24">
        <f>J28*K28</f>
        <v>210.6</v>
      </c>
      <c r="M28" s="12">
        <f>((L28/D28)^(1/$O$4))-1</f>
        <v>0.10625049353227878</v>
      </c>
      <c r="N28" s="41">
        <v>2</v>
      </c>
      <c r="O28" s="13">
        <f>N28/D28</f>
        <v>1.2856775520699408E-2</v>
      </c>
      <c r="P28" s="14">
        <f>M28+O28</f>
        <v>0.11910726905297819</v>
      </c>
      <c r="Q28" s="15" t="str">
        <f>C28</f>
        <v>ZTS</v>
      </c>
      <c r="R28" s="1"/>
    </row>
    <row r="29" spans="2:18" x14ac:dyDescent="0.25">
      <c r="B29" s="50">
        <v>45886</v>
      </c>
      <c r="C29" s="25" t="s">
        <v>37</v>
      </c>
      <c r="D29" s="26">
        <v>488.6</v>
      </c>
      <c r="E29" s="26">
        <v>18.600000000000001</v>
      </c>
      <c r="F29" s="26">
        <v>26.268817204301076</v>
      </c>
      <c r="G29" s="27">
        <v>0.17</v>
      </c>
      <c r="H29" s="30">
        <v>30.5</v>
      </c>
      <c r="I29" s="23">
        <v>25</v>
      </c>
      <c r="J29" s="28">
        <v>22</v>
      </c>
      <c r="K29" s="29">
        <v>30</v>
      </c>
      <c r="L29" s="24">
        <f>J29*K29</f>
        <v>660</v>
      </c>
      <c r="M29" s="12">
        <f>((L29/D29)^(1/$O$4))-1</f>
        <v>0.10542722815968153</v>
      </c>
      <c r="N29" s="41">
        <v>6.48</v>
      </c>
      <c r="O29" s="13">
        <f>N29/D29</f>
        <v>1.3262382316823577E-2</v>
      </c>
      <c r="P29" s="14">
        <f>M29+O29</f>
        <v>0.11868961047650511</v>
      </c>
      <c r="Q29" s="15" t="str">
        <f>C29</f>
        <v>DE</v>
      </c>
      <c r="R29" s="1"/>
    </row>
    <row r="30" spans="2:18" x14ac:dyDescent="0.25">
      <c r="B30" s="50">
        <v>45886</v>
      </c>
      <c r="C30" s="25" t="s">
        <v>39</v>
      </c>
      <c r="D30" s="26">
        <v>520.20000000000005</v>
      </c>
      <c r="E30" s="26">
        <v>13.6</v>
      </c>
      <c r="F30" s="26">
        <v>38.250000000000007</v>
      </c>
      <c r="G30" s="27">
        <v>0.16500000000000001</v>
      </c>
      <c r="H30" s="30">
        <v>22</v>
      </c>
      <c r="I30" s="31">
        <v>35</v>
      </c>
      <c r="J30" s="30">
        <v>21.3</v>
      </c>
      <c r="K30" s="26">
        <v>33</v>
      </c>
      <c r="L30" s="24">
        <f>J30*K30</f>
        <v>702.9</v>
      </c>
      <c r="M30" s="12">
        <f>((L30/D30)^(1/$O$4))-1</f>
        <v>0.10553984191394683</v>
      </c>
      <c r="N30" s="41">
        <v>3.32</v>
      </c>
      <c r="O30" s="13">
        <f>N30/D30</f>
        <v>6.3821607074202218E-3</v>
      </c>
      <c r="P30" s="14">
        <f>M30+O30</f>
        <v>0.11192200262136705</v>
      </c>
      <c r="Q30" s="15" t="str">
        <f>C30</f>
        <v>MSFT</v>
      </c>
      <c r="R30" s="1"/>
    </row>
    <row r="31" spans="2:18" x14ac:dyDescent="0.25">
      <c r="B31" s="50">
        <v>45886</v>
      </c>
      <c r="C31" s="25" t="s">
        <v>40</v>
      </c>
      <c r="D31" s="26">
        <v>554</v>
      </c>
      <c r="E31" s="26">
        <v>17.3</v>
      </c>
      <c r="F31" s="26">
        <v>32.023121387283233</v>
      </c>
      <c r="G31" s="27">
        <v>0.12</v>
      </c>
      <c r="H31" s="28">
        <v>23</v>
      </c>
      <c r="I31" s="23">
        <v>35</v>
      </c>
      <c r="J31" s="28">
        <v>21.5</v>
      </c>
      <c r="K31" s="29">
        <v>33</v>
      </c>
      <c r="L31" s="24">
        <f>J31*K31</f>
        <v>709.5</v>
      </c>
      <c r="M31" s="12">
        <f>((L31/D31)^(1/$O$4))-1</f>
        <v>8.5960957306791874E-2</v>
      </c>
      <c r="N31" s="41">
        <v>3.84</v>
      </c>
      <c r="O31" s="13">
        <f>N31/D31</f>
        <v>6.9314079422382671E-3</v>
      </c>
      <c r="P31" s="14">
        <f>M31+O31</f>
        <v>9.2892365249030134E-2</v>
      </c>
      <c r="Q31" s="15" t="str">
        <f>C31</f>
        <v>SPGI</v>
      </c>
      <c r="R31" s="1"/>
    </row>
    <row r="32" spans="2:18" x14ac:dyDescent="0.25">
      <c r="B32" s="51">
        <v>45886</v>
      </c>
      <c r="C32" s="34" t="s">
        <v>41</v>
      </c>
      <c r="D32" s="35">
        <v>354.8</v>
      </c>
      <c r="E32" s="35">
        <v>16.3</v>
      </c>
      <c r="F32" s="35">
        <v>21.766871165644172</v>
      </c>
      <c r="G32" s="36">
        <v>0.11</v>
      </c>
      <c r="H32" s="37">
        <v>21</v>
      </c>
      <c r="I32" s="38">
        <v>22</v>
      </c>
      <c r="J32" s="39">
        <v>20</v>
      </c>
      <c r="K32" s="40">
        <v>22</v>
      </c>
      <c r="L32" s="49">
        <f>J32*K32</f>
        <v>440</v>
      </c>
      <c r="M32" s="16">
        <f>((L32/D32)^(1/$O$4))-1</f>
        <v>7.4376140633011012E-2</v>
      </c>
      <c r="N32" s="43">
        <v>0</v>
      </c>
      <c r="O32" s="17">
        <f>N32/D32</f>
        <v>0</v>
      </c>
      <c r="P32" s="18">
        <f>M32+O32</f>
        <v>7.4376140633011012E-2</v>
      </c>
      <c r="Q32" s="10" t="str">
        <f>C32</f>
        <v>ADBE</v>
      </c>
      <c r="R32" s="1"/>
    </row>
    <row r="34" spans="2:3" x14ac:dyDescent="0.25">
      <c r="B34" t="s">
        <v>42</v>
      </c>
    </row>
    <row r="35" spans="2:3" x14ac:dyDescent="0.25">
      <c r="C35" t="s">
        <v>43</v>
      </c>
    </row>
    <row r="36" spans="2:3" x14ac:dyDescent="0.25">
      <c r="C36" t="s">
        <v>44</v>
      </c>
    </row>
    <row r="37" spans="2:3" x14ac:dyDescent="0.25">
      <c r="C37" t="s">
        <v>45</v>
      </c>
    </row>
    <row r="38" spans="2:3" x14ac:dyDescent="0.25">
      <c r="C38" t="s">
        <v>46</v>
      </c>
    </row>
  </sheetData>
  <sheetProtection password="94EB" sheet="1" objects="1" scenarios="1"/>
  <sortState ref="B8:Q32">
    <sortCondition descending="1" ref="P8:P32"/>
  </sortState>
  <mergeCells count="3">
    <mergeCell ref="H6:I6"/>
    <mergeCell ref="H5:L5"/>
    <mergeCell ref="J6:L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Rentabilidad anual por empresa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Iban Soreasu</dc:creator>
  <cp:lastModifiedBy>Iban Soreasu</cp:lastModifiedBy>
  <dcterms:created xsi:type="dcterms:W3CDTF">2025-08-30T19:03:46Z</dcterms:created>
  <dcterms:modified xsi:type="dcterms:W3CDTF">2025-08-30T19:43:16Z</dcterms:modified>
</cp:coreProperties>
</file>